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5EBBC3D9-2A26-4D50-A0FE-E52CAF340FD6}" xr6:coauthVersionLast="46" xr6:coauthVersionMax="46" xr10:uidLastSave="{00000000-0000-0000-0000-000000000000}"/>
  <bookViews>
    <workbookView xWindow="75" yWindow="780" windowWidth="25125" windowHeight="14880" xr2:uid="{00000000-000D-0000-FFFF-FFFF00000000}"/>
  </bookViews>
  <sheets>
    <sheet name="FONCHAIN" sheetId="1" r:id="rId1"/>
  </sheets>
  <definedNames>
    <definedName name="__123Graph_A" localSheetId="0" hidden="1">FONCHAIN!$E$2:$E$8</definedName>
    <definedName name="__123Graph_B" localSheetId="0" hidden="1">FONCHAIN!$H$2:$H$8</definedName>
    <definedName name="__123Graph_X" localSheetId="0" hidden="1">FONCHAIN!$B$2:$B$8</definedName>
    <definedName name="VENTES">FONCHAIN!#REF!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C9" i="1" l="1"/>
  <c r="G1" i="1" l="1"/>
  <c r="B13" i="1"/>
  <c r="E13" i="1"/>
  <c r="B14" i="1"/>
  <c r="E14" i="1"/>
  <c r="B15" i="1"/>
  <c r="E15" i="1"/>
  <c r="B16" i="1"/>
  <c r="E16" i="1"/>
  <c r="B17" i="1"/>
  <c r="E17" i="1"/>
  <c r="B21" i="1"/>
  <c r="E21" i="1"/>
  <c r="B22" i="1"/>
  <c r="E22" i="1"/>
  <c r="B23" i="1"/>
  <c r="E23" i="1"/>
  <c r="B24" i="1"/>
  <c r="E24" i="1"/>
  <c r="B25" i="1"/>
  <c r="E25" i="1"/>
  <c r="B26" i="1"/>
  <c r="E26" i="1"/>
  <c r="E27" i="1"/>
  <c r="E28" i="1"/>
  <c r="B32" i="1"/>
  <c r="B33" i="1"/>
  <c r="E33" i="1"/>
  <c r="B34" i="1"/>
  <c r="E34" i="1"/>
  <c r="B35" i="1"/>
  <c r="E35" i="1"/>
  <c r="B36" i="1"/>
  <c r="B37" i="1"/>
  <c r="E37" i="1"/>
  <c r="E38" i="1"/>
  <c r="B41" i="1"/>
  <c r="B42" i="1"/>
  <c r="E32" i="1" l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jgreen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<sst xmlns="http://schemas.openxmlformats.org/spreadsheetml/2006/main" count="80" uniqueCount="76">
  <si>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</si>
  <si>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</si>
  <si>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</si>
  <si>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</si>
  <si>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</si>
  <si>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</si>
  <si>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</si>
  <si>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</si>
  <si>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</si>
  <si>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</si>
  <si>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</si>
  <si>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</si>
  <si>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</si>
  <si>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</si>
  <si>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</si>
  <si>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</si>
  <si>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</si>
  <si>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</si>
  <si>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</si>
  <si>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</si>
  <si>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</si>
  <si>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</si>
  <si>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</si>
  <si>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</si>
  <si>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</si>
  <si>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CARACTERES LICS</t>
  </si>
  <si>
    <t>AFFICHAGE LIBELLES</t>
  </si>
  <si>
    <t>INFORMATIONS LIBELLES</t>
  </si>
  <si>
    <t>MODIFICATIONS LIBELLES</t>
  </si>
  <si>
    <t>MAJUSCULES/minuscules</t>
  </si>
  <si>
    <t>CONVERSIONS</t>
  </si>
  <si>
    <t>TESTS</t>
  </si>
  <si>
    <t>(vrai)</t>
  </si>
  <si>
    <t>(faux)</t>
  </si>
  <si>
    <t>ANCIENNETE</t>
  </si>
  <si>
    <r>
      <t xml:space="preserve"> =CAR(</t>
    </r>
    <r>
      <rPr>
        <sz val="10"/>
        <color theme="3"/>
        <rFont val="Arial"/>
        <family val="2"/>
      </rPr>
      <t>172</t>
    </r>
    <r>
      <rPr>
        <b/>
        <sz val="10"/>
        <color theme="3"/>
        <rFont val="Arial"/>
        <family val="2"/>
      </rPr>
      <t>)</t>
    </r>
  </si>
  <si>
    <r>
      <t xml:space="preserve"> =CAR(</t>
    </r>
    <r>
      <rPr>
        <sz val="10"/>
        <color theme="3"/>
        <rFont val="Arial"/>
        <family val="2"/>
      </rPr>
      <t>171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</si>
  <si>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"|"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</si>
  <si>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"¬"</t>
    </r>
    <r>
      <rPr>
        <b/>
        <sz val="10"/>
        <color theme="3"/>
        <rFont val="Arial"/>
        <family val="2"/>
      </rPr>
      <t>)</t>
    </r>
  </si>
  <si>
    <r>
      <t xml:space="preserve"> =EPURAGE(</t>
    </r>
    <r>
      <rPr>
        <sz val="10"/>
        <color theme="3"/>
        <rFont val="Arial"/>
        <family val="2"/>
      </rPr>
      <t>$C$9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</si>
  <si>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"O?T";$A$3;1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</si>
  <si>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"R*D";$A$7;1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</si>
  <si>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</si>
  <si>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</si>
  <si>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"M.";$A$2;1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</si>
  <si>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"L";$A$3;1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</si>
  <si>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</si>
  <si>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</si>
  <si>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$B$7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</si>
  <si>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$B$8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</si>
  <si>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</si>
  <si>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</si>
  <si>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=ABS(EXACT(</t>
    </r>
    <r>
      <rPr>
        <sz val="10"/>
        <color theme="3"/>
        <rFont val="Arial"/>
        <family val="2"/>
      </rPr>
      <t>$B$6;$B$7</t>
    </r>
    <r>
      <rPr>
        <b/>
        <sz val="10"/>
        <color theme="3"/>
        <rFont val="Arial"/>
        <family val="2"/>
      </rPr>
      <t>))</t>
    </r>
  </si>
  <si>
    <r>
      <t xml:space="preserve"> =ABS(EXACT(</t>
    </r>
    <r>
      <rPr>
        <sz val="10"/>
        <color theme="3"/>
        <rFont val="Arial"/>
        <family val="2"/>
      </rPr>
      <t>$B$7;$B$8</t>
    </r>
    <r>
      <rPr>
        <b/>
        <sz val="10"/>
        <color theme="3"/>
        <rFont val="Arial"/>
        <family val="2"/>
      </rPr>
      <t>))</t>
    </r>
  </si>
  <si>
    <r>
      <t xml:space="preserve"> =DROITE(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</si>
  <si>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</si>
  <si>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$A$8;3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</si>
  <si>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$A$7;4;3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</si>
  <si>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$A$8;4;3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</si>
  <si>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$C$3;4;2;"TERRE"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</si>
  <si>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$B$6;1;2;""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</si>
  <si>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"ah ";5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</si>
  <si>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"_";15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</si>
  <si>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$A$3;"Mme";"Mr"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</si>
  <si>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$A$7;"normand";"breton"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</si>
  <si>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</si>
  <si>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</si>
  <si>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=CNUM(</t>
    </r>
    <r>
      <rPr>
        <sz val="10"/>
        <color theme="3"/>
        <rFont val="Arial"/>
        <family val="2"/>
      </rPr>
      <t>$G$1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</si>
  <si>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$D$5;0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</si>
  <si>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$E$6;0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</si>
  <si>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$B$2:$B$2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</si>
  <si>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$C$2:$C$2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</si>
  <si>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$G$1;"jj.mmmm.aaaa"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</si>
  <si>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E6;1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</si>
  <si>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D5;2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</si>
  <si>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$E$2;"0,00 €") &amp; " de l'heure"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</si>
</sst>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];[Red]\-#,##0.00\ [$€]"/>
    <numFmt numFmtId="165" formatCode="#,##0\ [$€];[Red]\-#,##0\ [$€]"/>
    <numFmt numFmtId="166" formatCode="#,##0.000\ [$€];[Red]\-#,##0.000\ [$€]"/>
    <numFmt numFmtId="167" formatCode="#,##0\ [$€-1];\-#,##0\ [$€-1]"/>
  </numFmts>
  <fonts count="11" x14ac:knownFonts="1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indexed="52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6"/>
      </patternFill>
    </fill>
    <fill>
      <patternFill patternType="darkGray">
        <fgColor indexed="9"/>
        <bgColor rgb="FFF8F8F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3" fontId="5" fillId="2" borderId="0" xfId="2" applyNumberFormat="1" applyFont="1" applyFill="1" applyBorder="1" applyAlignment="1">
      <alignment horizontal="left"/>
    </xf>
    <xf numFmtId="0" fontId="7" fillId="0" borderId="0" xfId="0" applyFont="1"/>
    <xf numFmtId="167" fontId="6" fillId="3" borderId="0" xfId="2" applyNumberFormat="1" applyFont="1" applyFill="1" applyBorder="1" applyAlignment="1">
      <alignment horizontal="center"/>
    </xf>
    <xf numFmtId="14" fontId="6" fillId="3" borderId="0" xfId="2" applyNumberFormat="1" applyFont="1" applyFill="1" applyBorder="1" applyAlignment="1">
      <alignment horizontal="center"/>
    </xf>
    <xf numFmtId="3" fontId="8" fillId="3" borderId="0" xfId="2" applyNumberFormat="1" applyFont="1" applyFill="1" applyBorder="1" applyAlignment="1">
      <alignment horizontal="center"/>
    </xf>
    <xf numFmtId="165" fontId="8" fillId="3" borderId="0" xfId="1" applyNumberFormat="1" applyFont="1" applyFill="1" applyBorder="1" applyAlignment="1">
      <alignment horizontal="right"/>
    </xf>
    <xf numFmtId="166" fontId="8" fillId="3" borderId="0" xfId="1" applyNumberFormat="1" applyFont="1" applyFill="1" applyBorder="1" applyAlignment="1">
      <alignment horizontal="left"/>
    </xf>
    <xf numFmtId="165" fontId="8" fillId="3" borderId="0" xfId="1" applyNumberFormat="1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Fill="1"/>
    <xf numFmtId="167" fontId="9" fillId="3" borderId="0" xfId="2" applyNumberFormat="1" applyFont="1" applyFill="1" applyBorder="1" applyAlignment="1">
      <alignment horizontal="left"/>
    </xf>
    <xf numFmtId="3" fontId="8" fillId="3" borderId="0" xfId="2" applyNumberFormat="1" applyFont="1" applyFill="1" applyBorder="1" applyAlignment="1">
      <alignment horizontal="left"/>
    </xf>
    <xf numFmtId="167" fontId="6" fillId="3" borderId="0" xfId="2" applyNumberFormat="1" applyFont="1" applyFill="1" applyBorder="1" applyAlignment="1">
      <alignment horizontal="left"/>
    </xf>
    <xf numFmtId="167" fontId="6" fillId="3" borderId="0" xfId="2" quotePrefix="1" applyNumberFormat="1" applyFont="1" applyFill="1" applyBorder="1" applyAlignment="1">
      <alignment horizontal="left"/>
    </xf>
    <xf numFmtId="167" fontId="8" fillId="3" borderId="0" xfId="2" quotePrefix="1" applyNumberFormat="1" applyFont="1" applyFill="1" applyBorder="1" applyAlignment="1">
      <alignment horizontal="left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zoomScaleNormal="100" workbookViewId="0">
      <pane ySplit="9" topLeftCell="A13" activePane="bottomLeft" state="frozen"/>
      <selection pane="bottomLeft" activeCell="M35" sqref="M35"/>
    </sheetView>
  </sheetViews>
  <sheetFormatPr baseColWidth="10" defaultColWidth="9" defaultRowHeight="12" x14ac:dyDescent="0.15"/>
  <cols>
    <col min="1" max="1" width="22.25" customWidth="1"/>
    <col min="2" max="2" width="4" customWidth="1"/>
    <col min="3" max="3" width="16.5" customWidth="1"/>
    <col min="4" max="4" width="30" customWidth="1"/>
    <col min="5" max="5" width="12.125" customWidth="1"/>
    <col min="6" max="6" width="7.37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34</v>
      </c>
      <c r="E1" s="5" t="s">
        <v>3</v>
      </c>
      <c r="F1" s="7"/>
      <c r="G1" s="6">
        <f ca="1">TODAY()</f>
        <v>44270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tr">
        <f>CHAR(9)&amp;"MARSEILLE"&amp;CHAR(10)</f>
        <v xml:space="preserve">	MARSEILLE
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25</v>
      </c>
      <c r="B12" s="15"/>
      <c r="C12" s="4"/>
      <c r="D12" s="14" t="s">
        <v>26</v>
      </c>
      <c r="E12" s="15"/>
    </row>
    <row r="13" spans="1:9" ht="12.75" x14ac:dyDescent="0.2">
      <c r="A13" s="16" t="s">
        <v>35</v>
      </c>
      <c r="B13" s="15" t="str">
        <f>CHAR(172)</f>
        <v>¬</v>
      </c>
      <c r="C13" s="11"/>
      <c r="D13" s="16" t="s">
        <v>54</v>
      </c>
      <c r="E13" s="15" t="str">
        <f>RIGHT($A$7,2)</f>
        <v>nd</v>
      </c>
    </row>
    <row r="14" spans="1:9" ht="12.75" x14ac:dyDescent="0.2">
      <c r="A14" s="16" t="s">
        <v>36</v>
      </c>
      <c r="B14" s="15" t="str">
        <f>CHAR(171)</f>
        <v>«</v>
      </c>
      <c r="C14" s="11"/>
      <c r="D14" s="16" t="s">
        <v>55</v>
      </c>
      <c r="E14" s="15" t="str">
        <f>LEFT($A$7,2)</f>
        <v>M.</v>
      </c>
    </row>
    <row r="15" spans="1:9" ht="12.75" x14ac:dyDescent="0.2">
      <c r="A15" s="16" t="s">
        <v>37</v>
      </c>
      <c r="B15" s="15">
        <f>CODE("|")</f>
        <v>124</v>
      </c>
      <c r="C15" s="11"/>
      <c r="D15" s="16" t="s">
        <v>56</v>
      </c>
      <c r="E15" s="15" t="str">
        <f>LEFT($A$8,3)</f>
        <v>Mme</v>
      </c>
    </row>
    <row r="16" spans="1:9" ht="12.75" x14ac:dyDescent="0.2">
      <c r="A16" s="16" t="s">
        <v>38</v>
      </c>
      <c r="B16" s="15">
        <f>CODE("¬")</f>
        <v>172</v>
      </c>
      <c r="C16" s="11"/>
      <c r="D16" s="16" t="s">
        <v>57</v>
      </c>
      <c r="E16" s="15" t="str">
        <f>MID($A$7,4,3)</f>
        <v>eno</v>
      </c>
    </row>
    <row r="17" spans="1:6" ht="12.75" x14ac:dyDescent="0.2">
      <c r="A17" s="16" t="s">
        <v>39</v>
      </c>
      <c r="B17" s="15" t="str">
        <f>CLEAN($C$9)</f>
        <v>MARSEILLE</v>
      </c>
      <c r="C17" s="4"/>
      <c r="D17" s="16" t="s">
        <v>58</v>
      </c>
      <c r="E17" s="15" t="str">
        <f>MID($A$8,4,3)</f>
        <v xml:space="preserve"> Du</v>
      </c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27</v>
      </c>
      <c r="B20" s="15"/>
      <c r="C20" s="4"/>
      <c r="D20" s="14" t="s">
        <v>28</v>
      </c>
      <c r="E20" s="15"/>
    </row>
    <row r="21" spans="1:6" ht="12.75" x14ac:dyDescent="0.2">
      <c r="A21" s="16" t="s">
        <v>40</v>
      </c>
      <c r="B21" s="15">
        <f>SEARCH("O?T",$A$3,1)</f>
        <v>8</v>
      </c>
      <c r="C21" s="11"/>
      <c r="D21" s="16" t="s">
        <v>59</v>
      </c>
      <c r="E21" s="15" t="str">
        <f>REPLACE($C$3,4,2,"TERRE")</f>
        <v>NANTERRE</v>
      </c>
    </row>
    <row r="22" spans="1:6" ht="12.75" x14ac:dyDescent="0.2">
      <c r="A22" s="16" t="s">
        <v>41</v>
      </c>
      <c r="B22" s="15">
        <f>SEARCH("R*D",$A$7,1)</f>
        <v>7</v>
      </c>
      <c r="C22" s="4"/>
      <c r="D22" s="16" t="s">
        <v>60</v>
      </c>
      <c r="E22" s="15" t="str">
        <f>REPLACE($B$6,1,2,"")</f>
        <v>EST</v>
      </c>
    </row>
    <row r="23" spans="1:6" ht="12.75" x14ac:dyDescent="0.2">
      <c r="A23" s="16" t="s">
        <v>42</v>
      </c>
      <c r="B23" s="15">
        <f>LEN($A$7)</f>
        <v>11</v>
      </c>
      <c r="C23" s="4"/>
      <c r="D23" s="16" t="s">
        <v>61</v>
      </c>
      <c r="E23" s="15" t="str">
        <f>REPT("ah ",5)</f>
        <v xml:space="preserve">ah ah ah ah ah </v>
      </c>
    </row>
    <row r="24" spans="1:6" ht="12.75" x14ac:dyDescent="0.2">
      <c r="A24" s="16" t="s">
        <v>43</v>
      </c>
      <c r="B24" s="15">
        <f>LEN($A$8)</f>
        <v>15</v>
      </c>
      <c r="C24" s="4"/>
      <c r="D24" s="16" t="s">
        <v>62</v>
      </c>
      <c r="E24" s="15" t="str">
        <f>REPT("_",15)</f>
        <v>_______________</v>
      </c>
    </row>
    <row r="25" spans="1:6" ht="12.75" x14ac:dyDescent="0.2">
      <c r="A25" s="16" t="s">
        <v>44</v>
      </c>
      <c r="B25" s="15">
        <f>FIND("M.",$A$2,1)</f>
        <v>1</v>
      </c>
      <c r="C25" s="4"/>
      <c r="D25" s="16" t="s">
        <v>63</v>
      </c>
      <c r="E25" s="15" t="str">
        <f>SUBSTITUTE($A$3,"Mme","Mr")</f>
        <v>Mr LECOMTE</v>
      </c>
    </row>
    <row r="26" spans="1:6" ht="12.75" x14ac:dyDescent="0.2">
      <c r="A26" s="16" t="s">
        <v>45</v>
      </c>
      <c r="B26" s="15">
        <f>FIND("L",$A$3,1)</f>
        <v>5</v>
      </c>
      <c r="C26" s="4"/>
      <c r="D26" s="16" t="s">
        <v>64</v>
      </c>
      <c r="E26" s="15" t="str">
        <f>SUBSTITUTE($A$7,"normand","breton")</f>
        <v>M.Lebreton</v>
      </c>
    </row>
    <row r="27" spans="1:6" ht="12.75" x14ac:dyDescent="0.2">
      <c r="A27" s="4"/>
      <c r="B27" s="4"/>
      <c r="C27" s="4"/>
      <c r="D27" s="16" t="s">
        <v>65</v>
      </c>
      <c r="E27" s="15" t="str">
        <f>TRIM($A$5)</f>
        <v>M.MARIE</v>
      </c>
    </row>
    <row r="28" spans="1:6" ht="12.75" x14ac:dyDescent="0.2">
      <c r="A28" s="4"/>
      <c r="B28" s="4"/>
      <c r="C28" s="11"/>
      <c r="D28" s="16" t="s">
        <v>66</v>
      </c>
      <c r="E28" s="15" t="str">
        <f>TRIM($A$6)</f>
        <v>M.DUBOIS</v>
      </c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29</v>
      </c>
      <c r="B31" s="15"/>
      <c r="C31" s="4"/>
      <c r="D31" s="14" t="s">
        <v>30</v>
      </c>
      <c r="E31" s="15"/>
      <c r="F31" s="3"/>
    </row>
    <row r="32" spans="1:6" ht="12.75" x14ac:dyDescent="0.2">
      <c r="A32" s="16" t="s">
        <v>46</v>
      </c>
      <c r="B32" s="15" t="str">
        <f>UPPER($A$7)</f>
        <v>M.LENORMAND</v>
      </c>
      <c r="C32" s="4"/>
      <c r="D32" s="16" t="s">
        <v>67</v>
      </c>
      <c r="E32" s="15">
        <f ca="1">VALUE($G$1)</f>
        <v>44270</v>
      </c>
      <c r="F32" s="3"/>
    </row>
    <row r="33" spans="1:6" ht="12.75" x14ac:dyDescent="0.2">
      <c r="A33" s="16" t="s">
        <v>47</v>
      </c>
      <c r="B33" s="15" t="str">
        <f>UPPER($A$8)</f>
        <v xml:space="preserve">MME DURAND     </v>
      </c>
      <c r="C33" s="4"/>
      <c r="D33" s="16" t="s">
        <v>68</v>
      </c>
      <c r="E33" s="15" t="str">
        <f>FIXED($D$5,0)</f>
        <v>12</v>
      </c>
      <c r="F33" s="3"/>
    </row>
    <row r="34" spans="1:6" ht="12.75" x14ac:dyDescent="0.2">
      <c r="A34" s="16" t="s">
        <v>48</v>
      </c>
      <c r="B34" s="15" t="str">
        <f>LOWER($B$7)</f>
        <v>ouest</v>
      </c>
      <c r="C34" s="4"/>
      <c r="D34" s="16" t="s">
        <v>69</v>
      </c>
      <c r="E34" s="15" t="str">
        <f>FIXED($E$6,0)</f>
        <v>800</v>
      </c>
    </row>
    <row r="35" spans="1:6" ht="12.75" x14ac:dyDescent="0.2">
      <c r="A35" s="16" t="s">
        <v>49</v>
      </c>
      <c r="B35" s="15" t="str">
        <f>LOWER($B$8)</f>
        <v>sud</v>
      </c>
      <c r="C35" s="4"/>
      <c r="D35" s="16" t="s">
        <v>74</v>
      </c>
      <c r="E35" s="15" t="str">
        <f>DOLLAR(E5,2)</f>
        <v>300,00 €</v>
      </c>
    </row>
    <row r="36" spans="1:6" ht="12.75" x14ac:dyDescent="0.2">
      <c r="A36" s="16" t="s">
        <v>50</v>
      </c>
      <c r="B36" s="15" t="str">
        <f>PROPER($A$5)</f>
        <v xml:space="preserve">      M.Marie</v>
      </c>
      <c r="C36" s="4"/>
      <c r="D36" s="16" t="s">
        <v>73</v>
      </c>
      <c r="E36" s="15" t="str">
        <f>DOLLAR(F6,1)</f>
        <v>0,0 €</v>
      </c>
    </row>
    <row r="37" spans="1:6" ht="12.75" x14ac:dyDescent="0.2">
      <c r="A37" s="16" t="s">
        <v>51</v>
      </c>
      <c r="B37" s="15" t="str">
        <f>PROPER($A$6)</f>
        <v xml:space="preserve">   M.Dubois      </v>
      </c>
      <c r="C37" s="4"/>
      <c r="D37" s="16" t="s">
        <v>70</v>
      </c>
      <c r="E37" s="15" t="str">
        <f>T($B$2:$B$2)</f>
        <v>EST</v>
      </c>
    </row>
    <row r="38" spans="1:6" ht="12.75" x14ac:dyDescent="0.2">
      <c r="A38" s="4"/>
      <c r="B38" s="4"/>
      <c r="C38" s="4"/>
      <c r="D38" s="16" t="s">
        <v>71</v>
      </c>
      <c r="E38" s="15" t="str">
        <f>T($C$2:$C$2)</f>
        <v>STRASBOURG</v>
      </c>
    </row>
    <row r="39" spans="1:6" ht="12.75" x14ac:dyDescent="0.2">
      <c r="A39" s="4"/>
      <c r="B39" s="4"/>
      <c r="C39" s="4"/>
      <c r="D39" s="16" t="s">
        <v>72</v>
      </c>
      <c r="E39" s="15" t="str">
        <f ca="1">TEXT($G$1,"jj.mmmm.aaaa")</f>
        <v>15.mars.2021</v>
      </c>
    </row>
    <row r="40" spans="1:6" ht="12.75" x14ac:dyDescent="0.2">
      <c r="A40" s="14" t="s">
        <v>31</v>
      </c>
      <c r="B40" s="15"/>
      <c r="C40" s="15"/>
      <c r="D40" s="17" t="s">
        <v>75</v>
      </c>
      <c r="E40" s="18" t="str">
        <f>TEXT($E$2,"0,00 €") &amp; " de l'heure"</f>
        <v>550,00 € de l'heure</v>
      </c>
    </row>
    <row r="41" spans="1:6" ht="12.75" x14ac:dyDescent="0.2">
      <c r="A41" s="16" t="s">
        <v>52</v>
      </c>
      <c r="B41" s="15">
        <f>ABS(EXACT($B$6,$B$7))</f>
        <v>1</v>
      </c>
      <c r="C41" s="15" t="s">
        <v>32</v>
      </c>
      <c r="D41" s="4"/>
      <c r="E41" s="4"/>
    </row>
    <row r="42" spans="1:6" ht="12.75" x14ac:dyDescent="0.2">
      <c r="A42" s="16" t="s">
        <v>53</v>
      </c>
      <c r="B42" s="15">
        <f>ABS(EXACT($B$7,$B$8))</f>
        <v>0</v>
      </c>
      <c r="C42" s="15" t="s">
        <v>33</v>
      </c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 Green</cp:lastModifiedBy>
  <dcterms:created xsi:type="dcterms:W3CDTF">2003-05-05T10:03:51Z</dcterms:created>
  <dcterms:modified xsi:type="dcterms:W3CDTF">2021-03-15T08:22:36Z</dcterms:modified>
</cp:coreProperties>
</file>