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upports ios\Excel 2013 n2 gestion graphiques\exos excel 2013 niv2 graphgest\"/>
    </mc:Choice>
  </mc:AlternateContent>
  <bookViews>
    <workbookView xWindow="360" yWindow="135" windowWidth="8790" windowHeight="4470"/>
  </bookViews>
  <sheets>
    <sheet name="AMOS" sheetId="1" r:id="rId1"/>
  </sheets>
  <definedNames>
    <definedName name="COUT">AMOS!$E$7</definedName>
    <definedName name="DUREE">AMOS!$B$7</definedName>
    <definedName name="RECUP">AMOS!$F$7</definedName>
  </definedNames>
  <calcPr calcId="152511"/>
</workbook>
</file>

<file path=xl/calcChain.xml><?xml version="1.0" encoding="utf-8"?>
<calcChain xmlns="http://schemas.openxmlformats.org/spreadsheetml/2006/main">
  <c r="H6" i="1" l="1"/>
  <c r="H7" i="1"/>
  <c r="H4" i="1"/>
  <c r="H5" i="1"/>
  <c r="G7" i="1"/>
  <c r="H10" i="1" s="1"/>
  <c r="G6" i="1"/>
  <c r="H9" i="1" s="1"/>
  <c r="G4" i="1"/>
  <c r="G5" i="1"/>
  <c r="H8" i="1" s="1"/>
  <c r="G8" i="1"/>
  <c r="G9" i="1"/>
  <c r="G10" i="1"/>
  <c r="A14" i="1"/>
  <c r="F14" i="1"/>
  <c r="A18" i="1"/>
  <c r="A22" i="1"/>
  <c r="F18" i="1"/>
  <c r="F22" i="1"/>
</calcChain>
</file>

<file path=xl/sharedStrings.xml><?xml version="1.0" encoding="utf-8"?>
<sst xmlns="http://schemas.openxmlformats.org/spreadsheetml/2006/main" count="35" uniqueCount="28">
  <si>
    <t>AMORTISSEMENT D'UNE IMMOBILISATION</t>
  </si>
  <si>
    <t>NATURE</t>
  </si>
  <si>
    <t>DUREE</t>
  </si>
  <si>
    <t>D/L</t>
  </si>
  <si>
    <t>DATE</t>
  </si>
  <si>
    <t>VALEUR ACHAT</t>
  </si>
  <si>
    <t>V.REVENTE</t>
  </si>
  <si>
    <t>AMOS ANNUELS</t>
  </si>
  <si>
    <t>TERRAIN</t>
  </si>
  <si>
    <t>L</t>
  </si>
  <si>
    <t>LOCAUX</t>
  </si>
  <si>
    <t>MACHINE-OUTIL 1</t>
  </si>
  <si>
    <t>D</t>
  </si>
  <si>
    <t>MACHINE-OUTIL 2</t>
  </si>
  <si>
    <t>MOBILIER</t>
  </si>
  <si>
    <t>MICROS</t>
  </si>
  <si>
    <t>LOGICIELS</t>
  </si>
  <si>
    <t>AMORTISSEMENT LINEAIRE</t>
  </si>
  <si>
    <t xml:space="preserve"> =AMORLIN($E$4;$F$4;$B$4)</t>
  </si>
  <si>
    <t xml:space="preserve"> =($E$4-$&lt;F$4)/$B$4</t>
  </si>
  <si>
    <t>AMORTISSEMENT DEGRESSIF</t>
  </si>
  <si>
    <t xml:space="preserve"> =DDB(COUT;RECUP;DUREE;($G$1-$D$7)/365)</t>
  </si>
  <si>
    <t>AMORTISSEMENT SUM OF YEARS DIGIT</t>
  </si>
  <si>
    <t xml:space="preserve"> =SYD(COUT;RECUP;DUREE;($G$1-$D$7)/365)</t>
  </si>
  <si>
    <t xml:space="preserve"> =(COUT-RECUP)*(DUREE-(($G$1-$D$7)/365)+1)/($B$7*($B$7+1/2))</t>
  </si>
  <si>
    <t>AMORTISSEMENT VARIABLE DECLINING BALANCE</t>
  </si>
  <si>
    <t xml:space="preserve"> =VDB(COUT;RECUP;DUREE;2;3)</t>
  </si>
  <si>
    <t>AMOS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</si>
</sst>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C]d\-mmm\-yy;@"/>
    <numFmt numFmtId="165" formatCode="dd/mm/yy;@"/>
  </numFmts>
  <fonts count="9">
    <font>
      <sz val="10"/>
      <name val="Courier"/>
    </font>
    <font>
      <sz val="10"/>
      <name val="Helv"/>
    </font>
    <font>
      <sz val="12"/>
      <name val="Arial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 tint="-0.1490218817712943"/>
        </stop>
        <stop position="1">
          <color theme="4" tint="0.40000610370189521"/>
        </stop>
      </gradientFill>
    </fill>
  </fills>
  <borders count="3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2" borderId="1"/>
    <xf numFmtId="4" fontId="1" fillId="0" borderId="0" applyFont="0" applyFill="0" applyBorder="0" applyAlignment="0" applyProtection="0"/>
    <xf numFmtId="0" fontId="3" fillId="3" borderId="2">
      <alignment horizontal="center"/>
    </xf>
  </cellStyleXfs>
  <cellXfs count="12">
    <xf numFmtId="0" fontId="0" fillId="0" borderId="0" xfId="0"/>
    <xf numFmtId="0" fontId="2" fillId="0" borderId="0" xfId="0" applyFont="1"/>
    <xf numFmtId="0" fontId="2" fillId="0" borderId="0" xfId="0" applyFont="1" applyBorder="1"/>
    <xf numFmtId="0" fontId="7" fillId="0" borderId="0" xfId="0" applyFont="1"/>
    <xf numFmtId="0" fontId="8" fillId="4" borderId="0" xfId="0" applyFont="1" applyFill="1"/>
    <xf numFmtId="3" fontId="7" fillId="0" borderId="0" xfId="2" applyNumberFormat="1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5" fontId="8" fillId="4" borderId="0" xfId="0" applyNumberFormat="1" applyFont="1" applyFill="1"/>
    <xf numFmtId="0" fontId="6" fillId="5" borderId="0" xfId="0" applyFont="1" applyFill="1" applyAlignment="1">
      <alignment horizontal="center"/>
    </xf>
    <xf numFmtId="3" fontId="6" fillId="5" borderId="0" xfId="2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</cellXfs>
  <cellStyles count="4">
    <cellStyle name="ligne" xfId="1"/>
    <cellStyle name="Milliers" xfId="2" builtinId="3"/>
    <cellStyle name="Normal" xfId="0" builtinId="0"/>
    <cellStyle name="TITCOL" xfId="3"/>
  </cellStyles>
  <dxfs count="10"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[$-40C]d\-mmm\-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3:H10" totalsRowShown="0" headerRowDxfId="9" dataDxfId="8">
  <tableColumns count="8">
    <tableColumn id="1" name="NATURE" dataDxfId="7"/>
    <tableColumn id="2" name="DUREE" dataDxfId="6"/>
    <tableColumn id="3" name="D/L" dataDxfId="5"/>
    <tableColumn id="4" name="DATE" dataDxfId="4"/>
    <tableColumn id="5" name="VALEUR ACHAT" dataDxfId="3"/>
    <tableColumn id="6" name="V.REVENTE" dataDxfId="2"/>
    <tableColumn id="7" name="AMOS ANNUELS" dataDxfId="1" dataCellStyle="Milliers"/>
    <tableColumn id="8" name="AMOS 2013" dataDxfId="0" dataCellStyle="Millier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tabSelected="1" workbookViewId="0">
      <selection activeCell="M28" sqref="M28"/>
    </sheetView>
  </sheetViews>
  <sheetFormatPr baseColWidth="10" defaultRowHeight="15"/>
  <cols>
    <col min="1" max="1" width="15.875" style="1" customWidth="1"/>
    <col min="2" max="2" width="8.625" style="1" customWidth="1"/>
    <col min="3" max="3" width="16.75" style="1" customWidth="1"/>
    <col min="4" max="4" width="10.375" style="1" customWidth="1"/>
    <col min="5" max="5" width="13.375" style="1" customWidth="1"/>
    <col min="6" max="6" width="11.875" style="1" customWidth="1"/>
    <col min="7" max="7" width="20.25" style="1" customWidth="1"/>
    <col min="8" max="8" width="21.875" style="1" customWidth="1"/>
    <col min="9" max="9" width="19.25" style="1" customWidth="1"/>
    <col min="10" max="249" width="9" style="1" customWidth="1"/>
    <col min="250" max="16384" width="11" style="1"/>
  </cols>
  <sheetData>
    <row r="1" spans="1:11" ht="18">
      <c r="A1" s="4" t="s">
        <v>0</v>
      </c>
      <c r="B1" s="4"/>
      <c r="C1" s="4"/>
      <c r="D1" s="4"/>
      <c r="G1" s="8">
        <v>41639</v>
      </c>
    </row>
    <row r="3" spans="1:11">
      <c r="A3" s="3" t="s">
        <v>1</v>
      </c>
      <c r="B3" s="6" t="s">
        <v>2</v>
      </c>
      <c r="C3" s="6" t="s">
        <v>3</v>
      </c>
      <c r="D3" s="6" t="s">
        <v>4</v>
      </c>
      <c r="E3" s="3" t="s">
        <v>5</v>
      </c>
      <c r="F3" s="3" t="s">
        <v>6</v>
      </c>
      <c r="G3" s="3" t="s">
        <v>7</v>
      </c>
      <c r="H3" s="3" t="s">
        <v>27</v>
      </c>
    </row>
    <row r="4" spans="1:11">
      <c r="A4" s="3" t="s">
        <v>8</v>
      </c>
      <c r="B4" s="6">
        <v>20</v>
      </c>
      <c r="C4" s="6" t="s">
        <v>9</v>
      </c>
      <c r="D4" s="7">
        <v>38479</v>
      </c>
      <c r="E4" s="3">
        <v>600000</v>
      </c>
      <c r="F4" s="3">
        <v>0</v>
      </c>
      <c r="G4" s="5">
        <f>SLN($E4,$F4,$B4)</f>
        <v>30000</v>
      </c>
      <c r="H4" s="5">
        <f t="shared" ref="H4:H9" si="0">IF(YEAR(D4)=YEAR($G$1),SLN($E4,$F4,$B4)/360*DAYS360(D4,$G$1),IF(YEAR(D4+(B4*360))=YEAR(G1),SLN($E4,$F4,$B4)/360*DAYS360(D4,$G$1),SLN($E4,$F4,$B4)))</f>
        <v>30000</v>
      </c>
    </row>
    <row r="5" spans="1:11">
      <c r="A5" s="3" t="s">
        <v>10</v>
      </c>
      <c r="B5" s="6">
        <v>15</v>
      </c>
      <c r="C5" s="6" t="s">
        <v>9</v>
      </c>
      <c r="D5" s="7">
        <v>39305</v>
      </c>
      <c r="E5" s="3">
        <v>500000</v>
      </c>
      <c r="F5" s="3">
        <v>0</v>
      </c>
      <c r="G5" s="5">
        <f>SLN($E5,$F5,$B5)</f>
        <v>33333.333333333336</v>
      </c>
      <c r="H5" s="5">
        <f t="shared" si="0"/>
        <v>33333.333333333336</v>
      </c>
    </row>
    <row r="6" spans="1:11">
      <c r="A6" s="3" t="s">
        <v>11</v>
      </c>
      <c r="B6" s="6">
        <v>10</v>
      </c>
      <c r="C6" s="6" t="s">
        <v>12</v>
      </c>
      <c r="D6" s="7">
        <v>40170</v>
      </c>
      <c r="E6" s="3">
        <v>450000</v>
      </c>
      <c r="F6" s="3">
        <v>0</v>
      </c>
      <c r="G6" s="5">
        <f>DDB(E6,F6,B6,($G$1-D6)/365)</f>
        <v>45827.156250028405</v>
      </c>
      <c r="H6" s="5">
        <f>DDB(E6,F6,B6,($G$1-D6)/365)</f>
        <v>45827.156250028405</v>
      </c>
    </row>
    <row r="7" spans="1:11">
      <c r="A7" s="3" t="s">
        <v>13</v>
      </c>
      <c r="B7" s="6">
        <v>10</v>
      </c>
      <c r="C7" s="6" t="s">
        <v>12</v>
      </c>
      <c r="D7" s="7">
        <v>40835</v>
      </c>
      <c r="E7" s="3">
        <v>550000</v>
      </c>
      <c r="F7" s="3">
        <v>0</v>
      </c>
      <c r="G7" s="5">
        <f>DDB(E7,F7,B7,($G$1-D7)/365)</f>
        <v>84107.584903972194</v>
      </c>
      <c r="H7" s="5">
        <f>DDB(E7,F7,B7,($G$1-D7)/365)</f>
        <v>84107.584903972194</v>
      </c>
    </row>
    <row r="8" spans="1:11">
      <c r="A8" s="3" t="s">
        <v>14</v>
      </c>
      <c r="B8" s="6">
        <v>5</v>
      </c>
      <c r="C8" s="6" t="s">
        <v>9</v>
      </c>
      <c r="D8" s="7">
        <v>39500</v>
      </c>
      <c r="E8" s="3">
        <v>15000</v>
      </c>
      <c r="F8" s="3">
        <v>0</v>
      </c>
      <c r="G8" s="5">
        <f>SLN($E8,$F8,$B8)</f>
        <v>3000</v>
      </c>
      <c r="H8" s="5">
        <f t="shared" si="0"/>
        <v>3000</v>
      </c>
    </row>
    <row r="9" spans="1:11">
      <c r="A9" s="3" t="s">
        <v>15</v>
      </c>
      <c r="B9" s="6">
        <v>3</v>
      </c>
      <c r="C9" s="6" t="s">
        <v>9</v>
      </c>
      <c r="D9" s="7">
        <v>40638</v>
      </c>
      <c r="E9" s="3">
        <v>75000</v>
      </c>
      <c r="F9" s="3">
        <v>0</v>
      </c>
      <c r="G9" s="5">
        <f>SLN($E9,$F9,$B9)</f>
        <v>25000</v>
      </c>
      <c r="H9" s="5">
        <f t="shared" si="0"/>
        <v>25000</v>
      </c>
    </row>
    <row r="10" spans="1:11">
      <c r="A10" s="3" t="s">
        <v>16</v>
      </c>
      <c r="B10" s="6">
        <v>2</v>
      </c>
      <c r="C10" s="6" t="s">
        <v>9</v>
      </c>
      <c r="D10" s="7">
        <v>41272</v>
      </c>
      <c r="E10" s="3">
        <v>15000</v>
      </c>
      <c r="F10" s="3">
        <v>0</v>
      </c>
      <c r="G10" s="5">
        <f>SLN($E10,$F10,$B10)</f>
        <v>7500</v>
      </c>
      <c r="H10" s="5">
        <f>IF(YEAR(D10)=YEAR($G$1),SLN($E10,$F10,$B10)/360*DAYS360(D10,$G$1),IF(YEAR(D10+(B10*360))=YEAR(G7),SLN($E10,$F10,$B10)/360*DAYS360(D10,$G$1),SLN($E10,$F10,$B10)))</f>
        <v>7500</v>
      </c>
    </row>
    <row r="12" spans="1:11" ht="15.75">
      <c r="A12" s="11" t="s">
        <v>17</v>
      </c>
      <c r="B12" s="11"/>
      <c r="C12" s="11"/>
      <c r="F12" s="11" t="s">
        <v>17</v>
      </c>
      <c r="G12" s="11"/>
    </row>
    <row r="13" spans="1:11">
      <c r="A13" s="9" t="s">
        <v>18</v>
      </c>
      <c r="B13" s="9"/>
      <c r="C13" s="9"/>
      <c r="F13" s="9" t="s">
        <v>19</v>
      </c>
      <c r="G13" s="9"/>
    </row>
    <row r="14" spans="1:11">
      <c r="A14" s="10">
        <f>SLN($E$4,$F$4,$B$4)</f>
        <v>30000</v>
      </c>
      <c r="B14" s="10"/>
      <c r="C14" s="10"/>
      <c r="F14" s="10">
        <f>($E$4-$F$4)/$B$4</f>
        <v>30000</v>
      </c>
      <c r="G14" s="10"/>
    </row>
    <row r="16" spans="1:11" ht="15.75">
      <c r="A16" s="11" t="s">
        <v>20</v>
      </c>
      <c r="B16" s="11"/>
      <c r="C16" s="11"/>
      <c r="D16"/>
      <c r="F16" s="11" t="s">
        <v>20</v>
      </c>
      <c r="G16" s="11"/>
      <c r="H16" s="11"/>
      <c r="I16"/>
      <c r="J16"/>
      <c r="K16"/>
    </row>
    <row r="17" spans="1:10">
      <c r="A17" s="9" t="s">
        <v>21</v>
      </c>
      <c r="B17" s="9"/>
      <c r="C17" s="9"/>
      <c r="D17"/>
      <c r="F17" s="9" t="s">
        <v>24</v>
      </c>
      <c r="G17" s="9"/>
      <c r="H17" s="9"/>
      <c r="I17"/>
      <c r="J17"/>
    </row>
    <row r="18" spans="1:10">
      <c r="A18" s="10">
        <f>DDB(COUT,RECUP,DUREE,($G$1-$D$7)/365)</f>
        <v>84107.584903972194</v>
      </c>
      <c r="B18" s="10"/>
      <c r="C18" s="10"/>
      <c r="D18"/>
      <c r="F18" s="10">
        <f>((COUT-RECUP)*(DUREE-(($G$1-$D$7)/365)+1))/(DUREE*(DUREE+1)/2)</f>
        <v>87972.602739726019</v>
      </c>
      <c r="G18" s="10"/>
      <c r="H18" s="10"/>
      <c r="I18"/>
      <c r="J18"/>
    </row>
    <row r="19" spans="1:10">
      <c r="D19"/>
      <c r="F19" s="2"/>
      <c r="I19"/>
      <c r="J19"/>
    </row>
    <row r="20" spans="1:10" ht="15.75">
      <c r="A20" s="11" t="s">
        <v>22</v>
      </c>
      <c r="B20" s="11"/>
      <c r="C20" s="11"/>
      <c r="D20"/>
      <c r="F20" s="11" t="s">
        <v>25</v>
      </c>
      <c r="G20" s="11"/>
      <c r="H20" s="11"/>
      <c r="I20"/>
      <c r="J20"/>
    </row>
    <row r="21" spans="1:10">
      <c r="A21" s="9" t="s">
        <v>23</v>
      </c>
      <c r="B21" s="9"/>
      <c r="C21" s="9"/>
      <c r="D21"/>
      <c r="F21" s="9" t="s">
        <v>26</v>
      </c>
      <c r="G21" s="9"/>
      <c r="H21" s="9"/>
      <c r="I21"/>
      <c r="J21"/>
    </row>
    <row r="22" spans="1:10">
      <c r="A22" s="10">
        <f>SYD(COUT,RECUP,DUREE,($G$1-$D$7)/365)</f>
        <v>87972.602739726019</v>
      </c>
      <c r="B22" s="10"/>
      <c r="C22" s="10"/>
      <c r="D22"/>
      <c r="F22" s="10">
        <f>VDB(COUT,RECUP,DUREE,2,3)</f>
        <v>70400</v>
      </c>
      <c r="G22" s="10"/>
      <c r="H22" s="10"/>
      <c r="I22"/>
      <c r="J22"/>
    </row>
    <row r="23" spans="1:10">
      <c r="J23"/>
    </row>
  </sheetData>
  <mergeCells count="18">
    <mergeCell ref="F22:H22"/>
    <mergeCell ref="F20:H20"/>
    <mergeCell ref="F21:H21"/>
    <mergeCell ref="F13:G13"/>
    <mergeCell ref="F14:G14"/>
    <mergeCell ref="F17:H17"/>
    <mergeCell ref="F18:H18"/>
    <mergeCell ref="A12:C12"/>
    <mergeCell ref="F12:G12"/>
    <mergeCell ref="F16:H16"/>
    <mergeCell ref="A16:C16"/>
    <mergeCell ref="A13:C13"/>
    <mergeCell ref="A14:C14"/>
    <mergeCell ref="A17:C17"/>
    <mergeCell ref="A18:C18"/>
    <mergeCell ref="A20:C20"/>
    <mergeCell ref="A21:C21"/>
    <mergeCell ref="A22:C22"/>
  </mergeCells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AMOS</vt:lpstr>
      <vt:lpstr>COUT</vt:lpstr>
      <vt:lpstr>DUREE</vt:lpstr>
      <vt:lpstr>RECUP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AMOS.XLS</dc:title>
  <dc:subject>Fonctions d'amortissements</dc:subject>
  <dc:creator>IOS</dc:creator>
  <dc:description>Etude des fonctions
AMORLIN-DDB-SYD-VDB</dc:description>
  <cp:lastModifiedBy>joel.green@laposte.net</cp:lastModifiedBy>
  <dcterms:created xsi:type="dcterms:W3CDTF">2000-11-21T09:27:30Z</dcterms:created>
  <dcterms:modified xsi:type="dcterms:W3CDTF">2013-10-15T09:36:03Z</dcterms:modified>
</cp:coreProperties>
</file>